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ắt đầu" sheetId="1" state="visible" r:id="rId1"/>
    <sheet xmlns:r="http://schemas.openxmlformats.org/officeDocument/2006/relationships" name="Thiết lập" sheetId="2" state="visible" r:id="rId2"/>
    <sheet xmlns:r="http://schemas.openxmlformats.org/officeDocument/2006/relationships" name="Bảng chấm" sheetId="3" state="visible" r:id="rId3"/>
    <sheet xmlns:r="http://schemas.openxmlformats.org/officeDocument/2006/relationships" name="Dashboard" sheetId="4" state="visible" r:id="rId4"/>
    <sheet xmlns:r="http://schemas.openxmlformats.org/officeDocument/2006/relationships" name="Phiếu 1-1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##"/>
    <numFmt numFmtId="165" formatCode="0.0%"/>
  </numFmts>
  <fonts count="10">
    <font>
      <name val="Calibri"/>
      <family val="2"/>
      <color theme="1"/>
      <sz val="11"/>
      <scheme val="minor"/>
    </font>
    <font>
      <b val="1"/>
      <color rgb="00FFFFFF"/>
      <sz val="15"/>
    </font>
    <font>
      <i val="1"/>
      <color rgb="006B675F"/>
    </font>
    <font>
      <b val="1"/>
      <color rgb="000F4D3A"/>
      <sz val="13"/>
    </font>
    <font/>
    <font>
      <b val="1"/>
      <color rgb="00FFFFFF"/>
      <sz val="13"/>
    </font>
    <font>
      <b val="1"/>
      <color rgb="00FFFFFF"/>
    </font>
    <font>
      <b val="1"/>
    </font>
    <font>
      <b val="1"/>
      <color rgb="004A4A4A"/>
    </font>
    <font>
      <b val="1"/>
      <color rgb="000F4D3A"/>
      <sz val="22"/>
    </font>
  </fonts>
  <fills count="8">
    <fill>
      <patternFill/>
    </fill>
    <fill>
      <patternFill patternType="gray125"/>
    </fill>
    <fill>
      <patternFill patternType="solid">
        <fgColor rgb="000F4D3A"/>
      </patternFill>
    </fill>
    <fill>
      <patternFill patternType="solid">
        <fgColor rgb="00FFF4D6"/>
      </patternFill>
    </fill>
    <fill>
      <patternFill patternType="solid">
        <fgColor rgb="00F2F1EC"/>
      </patternFill>
    </fill>
    <fill>
      <patternFill patternType="solid">
        <fgColor rgb="00E8A33D"/>
      </patternFill>
    </fill>
    <fill>
      <patternFill patternType="solid">
        <fgColor rgb="00B54A3C"/>
      </patternFill>
    </fill>
    <fill>
      <patternFill patternType="solid">
        <fgColor rgb="00EEF4F1"/>
      </patternFill>
    </fill>
  </fills>
  <borders count="9">
    <border>
      <left/>
      <right/>
      <top/>
      <bottom/>
      <diagonal/>
    </border>
    <border>
      <left style="thin">
        <color rgb="00D0CBC0"/>
      </left>
      <right style="thin">
        <color rgb="00D0CBC0"/>
      </right>
      <top style="thin">
        <color rgb="00D0CBC0"/>
      </top>
      <bottom style="thin">
        <color rgb="00D0CBC0"/>
      </bottom>
    </border>
    <border>
      <left/>
      <right/>
      <top style="thin">
        <color rgb="00D0CBC0"/>
      </top>
      <bottom/>
      <diagonal/>
    </border>
    <border>
      <left/>
      <right style="thin">
        <color rgb="00D0CBC0"/>
      </right>
      <top style="thin">
        <color rgb="00D0CBC0"/>
      </top>
      <bottom/>
      <diagonal/>
    </border>
    <border>
      <left/>
      <right style="thin">
        <color rgb="00D0CBC0"/>
      </right>
      <top style="thin">
        <color rgb="00D0CBC0"/>
      </top>
      <bottom style="thin">
        <color rgb="00D0CBC0"/>
      </bottom>
      <diagonal/>
    </border>
    <border>
      <left style="thin">
        <color rgb="00D0CBC0"/>
      </left>
      <right/>
      <top/>
      <bottom/>
      <diagonal/>
    </border>
    <border>
      <left style="thin">
        <color rgb="00D0CBC0"/>
      </left>
      <right style="thin">
        <color rgb="00D0CBC0"/>
      </right>
      <top/>
      <bottom/>
      <diagonal/>
    </border>
    <border>
      <left style="thin">
        <color rgb="00D0CBC0"/>
      </left>
      <right style="thin">
        <color rgb="00D0CBC0"/>
      </right>
      <top/>
      <bottom style="thin">
        <color rgb="00D0CBC0"/>
      </bottom>
      <diagonal/>
    </border>
    <border>
      <left/>
      <right/>
      <top style="thin">
        <color rgb="00D0CBC0"/>
      </top>
      <bottom style="thin">
        <color rgb="00D0CBC0"/>
      </bottom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5" fillId="2" borderId="0" applyAlignment="1" pivotButton="0" quotePrefix="0" xfId="0">
      <alignment horizontal="center" vertical="center"/>
    </xf>
    <xf numFmtId="0" fontId="4" fillId="3" borderId="1" applyAlignment="1" pivotButton="0" quotePrefix="0" xfId="0">
      <alignment vertical="top" wrapText="1"/>
    </xf>
    <xf numFmtId="0" fontId="4" fillId="4" borderId="1" applyAlignment="1" pivotButton="0" quotePrefix="0" xfId="0">
      <alignment vertical="top" wrapText="1"/>
    </xf>
    <xf numFmtId="0" fontId="6" fillId="2" borderId="1" applyAlignment="1" pivotButton="0" quotePrefix="0" xfId="0">
      <alignment horizontal="center"/>
    </xf>
    <xf numFmtId="0" fontId="7" fillId="5" borderId="1" applyAlignment="1" pivotButton="0" quotePrefix="0" xfId="0">
      <alignment horizontal="center"/>
    </xf>
    <xf numFmtId="0" fontId="6" fillId="6" borderId="1" applyAlignment="1" pivotButton="0" quotePrefix="0" xfId="0">
      <alignment horizontal="center"/>
    </xf>
    <xf numFmtId="0" fontId="6" fillId="2" borderId="1" applyAlignment="1" pivotButton="0" quotePrefix="0" xfId="0">
      <alignment horizontal="center" vertical="center" wrapText="1"/>
    </xf>
    <xf numFmtId="9" fontId="4" fillId="3" borderId="1" applyAlignment="1" pivotButton="0" quotePrefix="0" xfId="0">
      <alignment vertical="top" wrapText="1"/>
    </xf>
    <xf numFmtId="164" fontId="4" fillId="3" borderId="1" applyAlignment="1" pivotButton="0" quotePrefix="0" xfId="0">
      <alignment vertical="top" wrapText="1"/>
    </xf>
    <xf numFmtId="0" fontId="7" fillId="0" borderId="0" applyAlignment="1" pivotButton="0" quotePrefix="0" xfId="0">
      <alignment vertical="center"/>
    </xf>
    <xf numFmtId="9" fontId="4" fillId="4" borderId="1" applyAlignment="1" pivotButton="0" quotePrefix="0" xfId="0">
      <alignment vertical="top" wrapText="1"/>
    </xf>
    <xf numFmtId="0" fontId="0" fillId="0" borderId="4" pivotButton="0" quotePrefix="0" xfId="0"/>
    <xf numFmtId="0" fontId="0" fillId="0" borderId="7" pivotButton="0" quotePrefix="0" xfId="0"/>
    <xf numFmtId="0" fontId="8" fillId="7" borderId="0" applyAlignment="1" pivotButton="0" quotePrefix="0" xfId="0">
      <alignment horizontal="center"/>
    </xf>
    <xf numFmtId="1" fontId="9" fillId="7" borderId="0" applyAlignment="1" pivotButton="0" quotePrefix="0" xfId="0">
      <alignment horizontal="center" vertical="center"/>
    </xf>
    <xf numFmtId="0" fontId="0" fillId="0" borderId="8" pivotButton="0" quotePrefix="0" xfId="0"/>
    <xf numFmtId="164" fontId="4" fillId="4" borderId="1" applyAlignment="1" pivotButton="0" quotePrefix="0" xfId="0">
      <alignment vertical="top" wrapText="1"/>
    </xf>
    <xf numFmtId="165" fontId="4" fillId="4" borderId="1" applyAlignment="1" pivotButton="0" quotePrefix="0" xfId="0">
      <alignment vertical="top" wrapText="1"/>
    </xf>
  </cellXfs>
  <cellStyles count="1">
    <cellStyle name="Normal" xfId="0" builtinId="0" hidden="0"/>
  </cellStyles>
  <dxfs count="3">
    <dxf>
      <font>
        <b val="1"/>
        <color rgb="000F4D3A"/>
      </font>
      <fill>
        <patternFill patternType="solid">
          <fgColor rgb="00CFE6DB"/>
        </patternFill>
      </fill>
    </dxf>
    <dxf>
      <fill>
        <patternFill patternType="solid">
          <fgColor rgb="00FBE6C2"/>
        </patternFill>
      </fill>
    </dxf>
    <dxf>
      <font>
        <color rgb="00B54A3C"/>
      </font>
      <fill>
        <patternFill patternType="solid">
          <fgColor rgb="00F6D5C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Tổng điểm theo nhân viên</a:t>
            </a:r>
          </a:p>
        </rich>
      </tx>
    </title>
    <plotArea>
      <barChart>
        <barDir val="col"/>
        <grouping val="clustered"/>
        <ser>
          <idx val="0"/>
          <order val="0"/>
          <spPr>
            <a:solidFill xmlns:a="http://schemas.openxmlformats.org/drawingml/2006/main">
              <a:srgbClr val="0F4D3A"/>
            </a:solidFill>
            <a:ln xmlns:a="http://schemas.openxmlformats.org/drawingml/2006/main">
              <a:prstDash val="solid"/>
            </a:ln>
          </spPr>
          <cat>
            <numRef>
              <f>'Bảng chấm'!$A$6:$A$15</f>
            </numRef>
          </cat>
          <val>
            <numRef>
              <f>'Bảng chấm'!$N$6:$N$15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numFmt formatCode="0%" sourceLinked="0"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Trung bình % mục tiêu theo chỉ số</a:t>
            </a:r>
          </a:p>
        </rich>
      </tx>
    </title>
    <plotArea>
      <barChart>
        <barDir val="bar"/>
        <grouping val="clustered"/>
        <ser>
          <idx val="0"/>
          <order val="0"/>
          <spPr>
            <a:solidFill xmlns:a="http://schemas.openxmlformats.org/drawingml/2006/main">
              <a:srgbClr val="0F4D3A"/>
            </a:solidFill>
            <a:ln xmlns:a="http://schemas.openxmlformats.org/drawingml/2006/main">
              <a:prstDash val="solid"/>
            </a:ln>
          </spPr>
          <cat>
            <numRef>
              <f>'Dashboard'!$A$9:$A$14</f>
            </numRef>
          </cat>
          <val>
            <numRef>
              <f>'Dashboard'!$F$9:$F$14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numFmt formatCode="0%" sourceLinked="0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9</col>
      <colOff>0</colOff>
      <row>3</row>
      <rowOff>0</rowOff>
    </from>
    <ext cx="576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19</row>
      <rowOff>0</rowOff>
    </from>
    <ext cx="576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 ht="34" customHeight="1">
      <c r="A1" s="1" t="inlineStr">
        <is>
          <t>OWLWISE · KPI CHO NHÂN VIÊN BÁN HÀNG TẠI CỬA HÀNG</t>
        </is>
      </c>
    </row>
    <row r="2">
      <c r="A2" s="2" t="inlineStr">
        <is>
          <t>Kinh nghiệm thật cho SME · www.owlwise.dev</t>
        </is>
      </c>
    </row>
    <row r="4">
      <c r="A4" s="3" t="inlineStr">
        <is>
          <t>File này làm gì</t>
        </is>
      </c>
    </row>
    <row r="5" ht="48" customHeight="1">
      <c r="A5" s="4" t="inlineStr">
        <is>
          <t>Chấm 6 chỉ số có trọng số cho cả đội mỗi tháng. Điểm tính tự động, mỗi chỉ số tối đa 120%, chỉ số "thấp hơn là tốt" được tính ngược. Dashboard cho thấy ai cần hỗ trợ và chỉ số nào yếu nhất.</t>
        </is>
      </c>
    </row>
    <row r="7">
      <c r="A7" s="3" t="inlineStr">
        <is>
          <t>Dùng trong 4 bước</t>
        </is>
      </c>
    </row>
    <row r="8" ht="24" customHeight="1">
      <c r="A8" s="5" t="n">
        <v>1</v>
      </c>
      <c r="B8" s="4" t="inlineStr">
        <is>
          <t>Sheet Thiết lập: sửa chỉ số, trọng số (cộng đủ 100%) và mục tiêu theo công ty mình.</t>
        </is>
      </c>
    </row>
    <row r="9" ht="24" customHeight="1">
      <c r="A9" s="5" t="n">
        <v>2</v>
      </c>
      <c r="B9" s="4" t="inlineStr">
        <is>
          <t>Sheet Bảng chấm: mỗi tháng nhập kết quả thực tế của từng người vào ô vàng. Điểm tự tính.</t>
        </is>
      </c>
    </row>
    <row r="10" ht="24" customHeight="1">
      <c r="A10" s="5" t="n">
        <v>3</v>
      </c>
      <c r="B10" s="4" t="inlineStr">
        <is>
          <t>Sheet Dashboard: xem cả đội, số người đạt và chỉ số yếu nhất.</t>
        </is>
      </c>
    </row>
    <row r="11" ht="24" customHeight="1">
      <c r="A11" s="5" t="n">
        <v>4</v>
      </c>
      <c r="B11" s="4" t="inlineStr">
        <is>
          <t>Sheet Phiếu 1-1: chọn tên nhân viên, ghi 3 ý trao đổi, in hoặc gửi trước buổi gặp.</t>
        </is>
      </c>
    </row>
    <row r="13">
      <c r="A13" s="3" t="inlineStr">
        <is>
          <t>Màu ô</t>
        </is>
      </c>
    </row>
    <row r="14">
      <c r="B14" s="6" t="inlineStr">
        <is>
          <t>Ô vàng</t>
        </is>
      </c>
      <c r="C14" s="4" t="inlineStr">
        <is>
          <t>Bạn nhập</t>
        </is>
      </c>
    </row>
    <row r="15">
      <c r="B15" s="7" t="inlineStr">
        <is>
          <t>Ô xám</t>
        </is>
      </c>
      <c r="C15" s="4" t="inlineStr">
        <is>
          <t>File tự tính, không sửa</t>
        </is>
      </c>
    </row>
    <row r="16">
      <c r="B16" s="8" t="inlineStr">
        <is>
          <t>Đạt</t>
        </is>
      </c>
      <c r="C16" s="4" t="inlineStr">
        <is>
          <t>Từ 100% mục tiêu</t>
        </is>
      </c>
    </row>
    <row r="17">
      <c r="B17" s="9" t="inlineStr">
        <is>
          <t>Gần đạt</t>
        </is>
      </c>
      <c r="C17" s="4" t="inlineStr">
        <is>
          <t>85–99%</t>
        </is>
      </c>
    </row>
    <row r="18">
      <c r="B18" s="10" t="inlineStr">
        <is>
          <t>Cần cải thiện</t>
        </is>
      </c>
      <c r="C18" s="4" t="inlineStr">
        <is>
          <t>Dưới 85%</t>
        </is>
      </c>
    </row>
    <row r="20" ht="30" customHeight="1">
      <c r="A20" s="2" t="inlineStr">
        <is>
          <t>Năm dòng NV01–NV05 trong Bảng chấm là ví dụ minh hoạ để bạn thấy file chạy thế nào. Xoá trước khi dùng thật.</t>
        </is>
      </c>
    </row>
  </sheetData>
  <mergeCells count="13">
    <mergeCell ref="A1:H1"/>
    <mergeCell ref="B8:H8"/>
    <mergeCell ref="C18:F18"/>
    <mergeCell ref="C17:F17"/>
    <mergeCell ref="B9:H9"/>
    <mergeCell ref="A20:H20"/>
    <mergeCell ref="A2:H2"/>
    <mergeCell ref="C16:F16"/>
    <mergeCell ref="C15:F15"/>
    <mergeCell ref="B10:H10"/>
    <mergeCell ref="A5:H5"/>
    <mergeCell ref="B11:H11"/>
    <mergeCell ref="C14:F14"/>
  </mergeCells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30" customWidth="1" min="2" max="2"/>
    <col width="44" customWidth="1" min="3" max="3"/>
    <col width="26" customWidth="1" min="4" max="4"/>
    <col width="11" customWidth="1" min="5" max="5"/>
    <col width="16" customWidth="1" min="6" max="6"/>
    <col width="11" customWidth="1" min="7" max="7"/>
    <col width="14" customWidth="1" min="8" max="8"/>
  </cols>
  <sheetData>
    <row r="1" ht="30" customHeight="1">
      <c r="A1" s="1" t="inlineStr">
        <is>
          <t>THIẾT LẬP CHỈ SỐ</t>
        </is>
      </c>
    </row>
    <row r="2">
      <c r="A2" s="2" t="inlineStr">
        <is>
          <t>Sửa các ô vàng theo công ty mình. Trọng số phải cộng đủ 100%.</t>
        </is>
      </c>
    </row>
    <row r="4">
      <c r="A4" s="11" t="inlineStr">
        <is>
          <t>#</t>
        </is>
      </c>
      <c r="B4" s="11" t="inlineStr">
        <is>
          <t>Chỉ số</t>
        </is>
      </c>
      <c r="C4" s="11" t="inlineStr">
        <is>
          <t>Cách tính</t>
        </is>
      </c>
      <c r="D4" s="11" t="inlineStr">
        <is>
          <t>Lấy số ở đâu</t>
        </is>
      </c>
      <c r="E4" s="11" t="inlineStr">
        <is>
          <t>Tần suất</t>
        </is>
      </c>
      <c r="F4" s="11" t="inlineStr">
        <is>
          <t>Chiều</t>
        </is>
      </c>
      <c r="G4" s="11" t="inlineStr">
        <is>
          <t>Trọng số</t>
        </is>
      </c>
      <c r="H4" s="11" t="inlineStr">
        <is>
          <t>Mục tiêu</t>
        </is>
      </c>
    </row>
    <row r="5" ht="32" customHeight="1">
      <c r="A5" s="7" t="n">
        <v>1</v>
      </c>
      <c r="B5" s="6" t="inlineStr">
        <is>
          <t>Doanh số cá nhân</t>
        </is>
      </c>
      <c r="C5" s="6" t="inlineStr">
        <is>
          <t>Tổng doanh số các hoá đơn do nhân viên bán trong tháng</t>
        </is>
      </c>
      <c r="D5" s="6" t="inlineStr">
        <is>
          <t>Máy bán hàng (POS)</t>
        </is>
      </c>
      <c r="E5" s="6" t="inlineStr">
        <is>
          <t>Tháng</t>
        </is>
      </c>
      <c r="F5" s="6" t="inlineStr">
        <is>
          <t>Cao hơn là tốt</t>
        </is>
      </c>
      <c r="G5" s="12" t="n">
        <v>0.35</v>
      </c>
      <c r="H5" s="13" t="n">
        <v>120000000</v>
      </c>
    </row>
    <row r="6" ht="32" customHeight="1">
      <c r="A6" s="7" t="n">
        <v>2</v>
      </c>
      <c r="B6" s="6" t="inlineStr">
        <is>
          <t>Giá trị trung bình mỗi hoá đơn</t>
        </is>
      </c>
      <c r="C6" s="6" t="inlineStr">
        <is>
          <t>Doanh số cá nhân chia số hoá đơn</t>
        </is>
      </c>
      <c r="D6" s="6" t="inlineStr">
        <is>
          <t>Máy bán hàng (POS)</t>
        </is>
      </c>
      <c r="E6" s="6" t="inlineStr">
        <is>
          <t>Tháng</t>
        </is>
      </c>
      <c r="F6" s="6" t="inlineStr">
        <is>
          <t>Cao hơn là tốt</t>
        </is>
      </c>
      <c r="G6" s="12" t="n">
        <v>0.15</v>
      </c>
      <c r="H6" s="13" t="n">
        <v>450000</v>
      </c>
    </row>
    <row r="7" ht="32" customHeight="1">
      <c r="A7" s="7" t="n">
        <v>3</v>
      </c>
      <c r="B7" s="6" t="inlineStr">
        <is>
          <t>Tỷ lệ mua kèm</t>
        </is>
      </c>
      <c r="C7" s="6" t="inlineStr">
        <is>
          <t>Số hoá đơn có từ 2 sản phẩm trở lên chia tổng hoá đơn</t>
        </is>
      </c>
      <c r="D7" s="6" t="inlineStr">
        <is>
          <t>Máy bán hàng (POS)</t>
        </is>
      </c>
      <c r="E7" s="6" t="inlineStr">
        <is>
          <t>Tháng</t>
        </is>
      </c>
      <c r="F7" s="6" t="inlineStr">
        <is>
          <t>Cao hơn là tốt</t>
        </is>
      </c>
      <c r="G7" s="12" t="n">
        <v>0.1</v>
      </c>
      <c r="H7" s="12" t="n">
        <v>0.35</v>
      </c>
    </row>
    <row r="8" ht="32" customHeight="1">
      <c r="A8" s="7" t="n">
        <v>4</v>
      </c>
      <c r="B8" s="6" t="inlineStr">
        <is>
          <t>Chênh lệch tiền cuối ca</t>
        </is>
      </c>
      <c r="C8" s="6" t="inlineStr">
        <is>
          <t>Tổng số tiền thừa hoặc thiếu khi đối chiếu két cuối ca trong tháng</t>
        </is>
      </c>
      <c r="D8" s="6" t="inlineStr">
        <is>
          <t>Biên bản giao ca</t>
        </is>
      </c>
      <c r="E8" s="6" t="inlineStr">
        <is>
          <t>Ca</t>
        </is>
      </c>
      <c r="F8" s="6" t="inlineStr">
        <is>
          <t>Thấp hơn là tốt</t>
        </is>
      </c>
      <c r="G8" s="12" t="n">
        <v>0.15</v>
      </c>
      <c r="H8" s="13" t="n">
        <v>0</v>
      </c>
    </row>
    <row r="9" ht="32" customHeight="1">
      <c r="A9" s="7" t="n">
        <v>5</v>
      </c>
      <c r="B9" s="6" t="inlineStr">
        <is>
          <t>Checklist mở và đóng ca</t>
        </is>
      </c>
      <c r="C9" s="6" t="inlineStr">
        <is>
          <t>Phần trăm ca hoàn thành đủ checklist trưng bày, vệ sinh, kiểm kê nhanh</t>
        </is>
      </c>
      <c r="D9" s="6" t="inlineStr">
        <is>
          <t>Checklist ca</t>
        </is>
      </c>
      <c r="E9" s="6" t="inlineStr">
        <is>
          <t>Ca</t>
        </is>
      </c>
      <c r="F9" s="6" t="inlineStr">
        <is>
          <t>Cao hơn là tốt</t>
        </is>
      </c>
      <c r="G9" s="12" t="n">
        <v>0.15</v>
      </c>
      <c r="H9" s="12" t="n">
        <v>0.95</v>
      </c>
    </row>
    <row r="10" ht="32" customHeight="1">
      <c r="A10" s="7" t="n">
        <v>6</v>
      </c>
      <c r="B10" s="6" t="inlineStr">
        <is>
          <t>Đi làm đúng giờ</t>
        </is>
      </c>
      <c r="C10" s="6" t="inlineStr">
        <is>
          <t>Phần trăm ca có mặt đúng giờ</t>
        </is>
      </c>
      <c r="D10" s="6" t="inlineStr">
        <is>
          <t>Bảng chấm công</t>
        </is>
      </c>
      <c r="E10" s="6" t="inlineStr">
        <is>
          <t>Tháng</t>
        </is>
      </c>
      <c r="F10" s="6" t="inlineStr">
        <is>
          <t>Cao hơn là tốt</t>
        </is>
      </c>
      <c r="G10" s="12" t="n">
        <v>0.1</v>
      </c>
      <c r="H10" s="12" t="n">
        <v>0.98</v>
      </c>
    </row>
    <row r="11">
      <c r="B11" s="14" t="inlineStr">
        <is>
          <t>Tổng trọng số</t>
        </is>
      </c>
      <c r="G11" s="15">
        <f>SUM(G5:G10)</f>
        <v/>
      </c>
      <c r="H11" s="8">
        <f>IF(ROUND(G11,4)=1,"Đủ 100%","Chưa đủ 100%")</f>
        <v/>
      </c>
    </row>
  </sheetData>
  <mergeCells count="2">
    <mergeCell ref="A2:H2"/>
    <mergeCell ref="A1:H1"/>
  </mergeCells>
  <dataValidations count="1">
    <dataValidation sqref="F5:F10" showDropDown="0" showInputMessage="0" showErrorMessage="0" allowBlank="0" type="list">
      <formula1>"Cao hơn là tốt,Thấp hơn là tốt"</formula1>
    </dataValidation>
  </dataValidations>
  <pageMargins left="0.75" right="0.75" top="1" bottom="1" header="0.5" footer="0.5"/>
  <pageSetup orientation="landscape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O15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2" customWidth="1" min="2" max="2"/>
    <col width="8" customWidth="1" min="3" max="3"/>
    <col width="12" customWidth="1" min="4" max="4"/>
    <col width="8" customWidth="1" min="5" max="5"/>
    <col width="12" customWidth="1" min="6" max="6"/>
    <col width="8" customWidth="1" min="7" max="7"/>
    <col width="12" customWidth="1" min="8" max="8"/>
    <col width="8" customWidth="1" min="9" max="9"/>
    <col width="12" customWidth="1" min="10" max="10"/>
    <col width="8" customWidth="1" min="11" max="11"/>
    <col width="12" customWidth="1" min="12" max="12"/>
    <col width="8" customWidth="1" min="13" max="13"/>
    <col width="11" customWidth="1" min="14" max="14"/>
    <col width="14" customWidth="1" min="15" max="15"/>
  </cols>
  <sheetData>
    <row r="1" ht="30" customHeight="1">
      <c r="A1" s="1" t="inlineStr">
        <is>
          <t>BẢNG CHẤM THÁNG</t>
        </is>
      </c>
    </row>
    <row r="2">
      <c r="A2" s="2" t="inlineStr">
        <is>
          <t>Nhập kết quả thực tế vào ô vàng. Mỗi chỉ số tính tối đa 120%; chỉ số "thấp hơn là tốt" được tính ngược.</t>
        </is>
      </c>
    </row>
    <row r="3">
      <c r="A3" s="14" t="inlineStr">
        <is>
          <t>Tháng</t>
        </is>
      </c>
      <c r="B3" s="6" t="inlineStr">
        <is>
          <t>Tháng 10/2026</t>
        </is>
      </c>
      <c r="C3" s="16" t="n"/>
    </row>
    <row r="4" ht="46" customHeight="1">
      <c r="A4" s="11" t="inlineStr">
        <is>
          <t>Nhân viên</t>
        </is>
      </c>
      <c r="B4" s="11" t="inlineStr">
        <is>
          <t>Doanh số cá nhân</t>
        </is>
      </c>
      <c r="C4" s="16" t="n"/>
      <c r="D4" s="11" t="inlineStr">
        <is>
          <t>Giá trị trung bình mỗi hoá đơn</t>
        </is>
      </c>
      <c r="E4" s="16" t="n"/>
      <c r="F4" s="11" t="inlineStr">
        <is>
          <t>Tỷ lệ mua kèm</t>
        </is>
      </c>
      <c r="G4" s="16" t="n"/>
      <c r="H4" s="11" t="inlineStr">
        <is>
          <t>Chênh lệch tiền cuối ca</t>
        </is>
      </c>
      <c r="I4" s="16" t="n"/>
      <c r="J4" s="11" t="inlineStr">
        <is>
          <t>Checklist mở và đóng ca</t>
        </is>
      </c>
      <c r="K4" s="16" t="n"/>
      <c r="L4" s="11" t="inlineStr">
        <is>
          <t>Đi làm đúng giờ</t>
        </is>
      </c>
      <c r="M4" s="16" t="n"/>
      <c r="N4" s="11" t="inlineStr">
        <is>
          <t>Tổng điểm</t>
        </is>
      </c>
      <c r="O4" s="11" t="inlineStr">
        <is>
          <t>Xếp loại</t>
        </is>
      </c>
    </row>
    <row r="5">
      <c r="A5" s="17" t="n"/>
      <c r="B5" s="11" t="inlineStr">
        <is>
          <t>Thực tế</t>
        </is>
      </c>
      <c r="C5" s="11" t="inlineStr">
        <is>
          <t>%</t>
        </is>
      </c>
      <c r="D5" s="11" t="inlineStr">
        <is>
          <t>Thực tế</t>
        </is>
      </c>
      <c r="E5" s="11" t="inlineStr">
        <is>
          <t>%</t>
        </is>
      </c>
      <c r="F5" s="11" t="inlineStr">
        <is>
          <t>Thực tế</t>
        </is>
      </c>
      <c r="G5" s="11" t="inlineStr">
        <is>
          <t>%</t>
        </is>
      </c>
      <c r="H5" s="11" t="inlineStr">
        <is>
          <t>Thực tế</t>
        </is>
      </c>
      <c r="I5" s="11" t="inlineStr">
        <is>
          <t>%</t>
        </is>
      </c>
      <c r="J5" s="11" t="inlineStr">
        <is>
          <t>Thực tế</t>
        </is>
      </c>
      <c r="K5" s="11" t="inlineStr">
        <is>
          <t>%</t>
        </is>
      </c>
      <c r="L5" s="11" t="inlineStr">
        <is>
          <t>Thực tế</t>
        </is>
      </c>
      <c r="M5" s="11" t="inlineStr">
        <is>
          <t>%</t>
        </is>
      </c>
      <c r="N5" s="17" t="n"/>
      <c r="O5" s="17" t="n"/>
    </row>
    <row r="6">
      <c r="A6" s="6" t="inlineStr">
        <is>
          <t>NV01 · Ví dụ</t>
        </is>
      </c>
      <c r="B6" s="13" t="n">
        <v>120000000</v>
      </c>
      <c r="C6" s="15">
        <f>IF(B6="","",MIN(1.2,IF('Thiết lập'!$F$5="Thấp hơn là tốt",IF(B6=0,1.2,IF('Thiết lập'!$H$5=0,0,'Thiết lập'!$H$5/B6)),IF('Thiết lập'!$H$5=0,1.2,B6/'Thiết lập'!$H$5))))</f>
        <v/>
      </c>
      <c r="D6" s="13" t="n">
        <v>450000</v>
      </c>
      <c r="E6" s="15">
        <f>IF(D6="","",MIN(1.2,IF('Thiết lập'!$F$6="Thấp hơn là tốt",IF(D6=0,1.2,IF('Thiết lập'!$H$6=0,0,'Thiết lập'!$H$6/D6)),IF('Thiết lập'!$H$6=0,1.2,D6/'Thiết lập'!$H$6))))</f>
        <v/>
      </c>
      <c r="F6" s="12" t="n">
        <v>0.35</v>
      </c>
      <c r="G6" s="15">
        <f>IF(F6="","",MIN(1.2,IF('Thiết lập'!$F$7="Thấp hơn là tốt",IF(F6=0,1.2,IF('Thiết lập'!$H$7=0,0,'Thiết lập'!$H$7/F6)),IF('Thiết lập'!$H$7=0,1.2,F6/'Thiết lập'!$H$7))))</f>
        <v/>
      </c>
      <c r="H6" s="13" t="n">
        <v>1</v>
      </c>
      <c r="I6" s="15">
        <f>IF(H6="","",MIN(1.2,IF('Thiết lập'!$F$8="Thấp hơn là tốt",IF(H6=0,1.2,IF('Thiết lập'!$H$8=0,0,'Thiết lập'!$H$8/H6)),IF('Thiết lập'!$H$8=0,1.2,H6/'Thiết lập'!$H$8))))</f>
        <v/>
      </c>
      <c r="J6" s="12" t="n">
        <v>0.95</v>
      </c>
      <c r="K6" s="15">
        <f>IF(J6="","",MIN(1.2,IF('Thiết lập'!$F$9="Thấp hơn là tốt",IF(J6=0,1.2,IF('Thiết lập'!$H$9=0,0,'Thiết lập'!$H$9/J6)),IF('Thiết lập'!$H$9=0,1.2,J6/'Thiết lập'!$H$9))))</f>
        <v/>
      </c>
      <c r="L6" s="12" t="n">
        <v>0.98</v>
      </c>
      <c r="M6" s="15">
        <f>IF(L6="","",MIN(1.2,IF('Thiết lập'!$F$10="Thấp hơn là tốt",IF(L6=0,1.2,IF('Thiết lập'!$H$10=0,0,'Thiết lập'!$H$10/L6)),IF('Thiết lập'!$H$10=0,1.2,L6/'Thiết lập'!$H$10))))</f>
        <v/>
      </c>
      <c r="N6" s="15">
        <f>IF(COUNT(C6,E6,G6,I6,K6,M6)&lt;6,"",C6*'Thiết lập'!$G$5+E6*'Thiết lập'!$G$6+G6*'Thiết lập'!$G$7+I6*'Thiết lập'!$G$8+K6*'Thiết lập'!$G$9+M6*'Thiết lập'!$G$10)</f>
        <v/>
      </c>
      <c r="O6" s="7">
        <f>IF(N6="","",IF(N6&gt;=1,"Đạt",IF(N6&gt;=0.85,"Gần đạt","Cần cải thiện")))</f>
        <v/>
      </c>
    </row>
    <row r="7">
      <c r="A7" s="6" t="inlineStr">
        <is>
          <t>NV02 · Ví dụ</t>
        </is>
      </c>
      <c r="B7" s="13" t="n">
        <v>134000000</v>
      </c>
      <c r="C7" s="15">
        <f>IF(B7="","",MIN(1.2,IF('Thiết lập'!$F$5="Thấp hơn là tốt",IF(B7=0,1.2,IF('Thiết lập'!$H$5=0,0,'Thiết lập'!$H$5/B7)),IF('Thiết lập'!$H$5=0,1.2,B7/'Thiết lập'!$H$5))))</f>
        <v/>
      </c>
      <c r="D7" s="13" t="n">
        <v>504000</v>
      </c>
      <c r="E7" s="15">
        <f>IF(D7="","",MIN(1.2,IF('Thiết lập'!$F$6="Thấp hơn là tốt",IF(D7=0,1.2,IF('Thiết lập'!$H$6=0,0,'Thiết lập'!$H$6/D7)),IF('Thiết lập'!$H$6=0,1.2,D7/'Thiết lập'!$H$6))))</f>
        <v/>
      </c>
      <c r="F7" s="12" t="n">
        <v>0.392</v>
      </c>
      <c r="G7" s="15">
        <f>IF(F7="","",MIN(1.2,IF('Thiết lập'!$F$7="Thấp hơn là tốt",IF(F7=0,1.2,IF('Thiết lập'!$H$7=0,0,'Thiết lập'!$H$7/F7)),IF('Thiết lập'!$H$7=0,1.2,F7/'Thiết lập'!$H$7))))</f>
        <v/>
      </c>
      <c r="H7" s="13" t="n">
        <v>1</v>
      </c>
      <c r="I7" s="15">
        <f>IF(H7="","",MIN(1.2,IF('Thiết lập'!$F$8="Thấp hơn là tốt",IF(H7=0,1.2,IF('Thiết lập'!$H$8=0,0,'Thiết lập'!$H$8/H7)),IF('Thiết lập'!$H$8=0,1.2,H7/'Thiết lập'!$H$8))))</f>
        <v/>
      </c>
      <c r="J7" s="12" t="n">
        <v>1.064</v>
      </c>
      <c r="K7" s="15">
        <f>IF(J7="","",MIN(1.2,IF('Thiết lập'!$F$9="Thấp hơn là tốt",IF(J7=0,1.2,IF('Thiết lập'!$H$9=0,0,'Thiết lập'!$H$9/J7)),IF('Thiết lập'!$H$9=0,1.2,J7/'Thiết lập'!$H$9))))</f>
        <v/>
      </c>
      <c r="L7" s="12" t="n">
        <v>1.098</v>
      </c>
      <c r="M7" s="15">
        <f>IF(L7="","",MIN(1.2,IF('Thiết lập'!$F$10="Thấp hơn là tốt",IF(L7=0,1.2,IF('Thiết lập'!$H$10=0,0,'Thiết lập'!$H$10/L7)),IF('Thiết lập'!$H$10=0,1.2,L7/'Thiết lập'!$H$10))))</f>
        <v/>
      </c>
      <c r="N7" s="15">
        <f>IF(COUNT(C7,E7,G7,I7,K7,M7)&lt;6,"",C7*'Thiết lập'!$G$5+E7*'Thiết lập'!$G$6+G7*'Thiết lập'!$G$7+I7*'Thiết lập'!$G$8+K7*'Thiết lập'!$G$9+M7*'Thiết lập'!$G$10)</f>
        <v/>
      </c>
      <c r="O7" s="7">
        <f>IF(N7="","",IF(N7&gt;=1,"Đạt",IF(N7&gt;=0.85,"Gần đạt","Cần cải thiện")))</f>
        <v/>
      </c>
    </row>
    <row r="8">
      <c r="A8" s="6" t="inlineStr">
        <is>
          <t>NV03 · Ví dụ</t>
        </is>
      </c>
      <c r="B8" s="13" t="n">
        <v>96000000</v>
      </c>
      <c r="C8" s="15">
        <f>IF(B8="","",MIN(1.2,IF('Thiết lập'!$F$5="Thấp hơn là tốt",IF(B8=0,1.2,IF('Thiết lập'!$H$5=0,0,'Thiết lập'!$H$5/B8)),IF('Thiết lập'!$H$5=0,1.2,B8/'Thiết lập'!$H$5))))</f>
        <v/>
      </c>
      <c r="D8" s="13" t="n">
        <v>360000</v>
      </c>
      <c r="E8" s="15">
        <f>IF(D8="","",MIN(1.2,IF('Thiết lập'!$F$6="Thấp hơn là tốt",IF(D8=0,1.2,IF('Thiết lập'!$H$6=0,0,'Thiết lập'!$H$6/D8)),IF('Thiết lập'!$H$6=0,1.2,D8/'Thiết lập'!$H$6))))</f>
        <v/>
      </c>
      <c r="F8" s="12" t="n">
        <v>0.28</v>
      </c>
      <c r="G8" s="15">
        <f>IF(F8="","",MIN(1.2,IF('Thiết lập'!$F$7="Thấp hơn là tốt",IF(F8=0,1.2,IF('Thiết lập'!$H$7=0,0,'Thiết lập'!$H$7/F8)),IF('Thiết lập'!$H$7=0,1.2,F8/'Thiết lập'!$H$7))))</f>
        <v/>
      </c>
      <c r="H8" s="13" t="n">
        <v>1</v>
      </c>
      <c r="I8" s="15">
        <f>IF(H8="","",MIN(1.2,IF('Thiết lập'!$F$8="Thấp hơn là tốt",IF(H8=0,1.2,IF('Thiết lập'!$H$8=0,0,'Thiết lập'!$H$8/H8)),IF('Thiết lập'!$H$8=0,1.2,H8/'Thiết lập'!$H$8))))</f>
        <v/>
      </c>
      <c r="J8" s="12" t="n">
        <v>0.76</v>
      </c>
      <c r="K8" s="15">
        <f>IF(J8="","",MIN(1.2,IF('Thiết lập'!$F$9="Thấp hơn là tốt",IF(J8=0,1.2,IF('Thiết lập'!$H$9=0,0,'Thiết lập'!$H$9/J8)),IF('Thiết lập'!$H$9=0,1.2,J8/'Thiết lập'!$H$9))))</f>
        <v/>
      </c>
      <c r="L8" s="12" t="n">
        <v>0.784</v>
      </c>
      <c r="M8" s="15">
        <f>IF(L8="","",MIN(1.2,IF('Thiết lập'!$F$10="Thấp hơn là tốt",IF(L8=0,1.2,IF('Thiết lập'!$H$10=0,0,'Thiết lập'!$H$10/L8)),IF('Thiết lập'!$H$10=0,1.2,L8/'Thiết lập'!$H$10))))</f>
        <v/>
      </c>
      <c r="N8" s="15">
        <f>IF(COUNT(C8,E8,G8,I8,K8,M8)&lt;6,"",C8*'Thiết lập'!$G$5+E8*'Thiết lập'!$G$6+G8*'Thiết lập'!$G$7+I8*'Thiết lập'!$G$8+K8*'Thiết lập'!$G$9+M8*'Thiết lập'!$G$10)</f>
        <v/>
      </c>
      <c r="O8" s="7">
        <f>IF(N8="","",IF(N8&gt;=1,"Đạt",IF(N8&gt;=0.85,"Gần đạt","Cần cải thiện")))</f>
        <v/>
      </c>
    </row>
    <row r="9">
      <c r="A9" s="6" t="inlineStr">
        <is>
          <t>NV04 · Ví dụ</t>
        </is>
      </c>
      <c r="B9" s="13" t="n">
        <v>124000000</v>
      </c>
      <c r="C9" s="15">
        <f>IF(B9="","",MIN(1.2,IF('Thiết lập'!$F$5="Thấp hơn là tốt",IF(B9=0,1.2,IF('Thiết lập'!$H$5=0,0,'Thiết lập'!$H$5/B9)),IF('Thiết lập'!$H$5=0,1.2,B9/'Thiết lập'!$H$5))))</f>
        <v/>
      </c>
      <c r="D9" s="13" t="n">
        <v>463500</v>
      </c>
      <c r="E9" s="15">
        <f>IF(D9="","",MIN(1.2,IF('Thiết lập'!$F$6="Thấp hơn là tốt",IF(D9=0,1.2,IF('Thiết lập'!$H$6=0,0,'Thiết lập'!$H$6/D9)),IF('Thiết lập'!$H$6=0,1.2,D9/'Thiết lập'!$H$6))))</f>
        <v/>
      </c>
      <c r="F9" s="12" t="n">
        <v>0.36</v>
      </c>
      <c r="G9" s="15">
        <f>IF(F9="","",MIN(1.2,IF('Thiết lập'!$F$7="Thấp hơn là tốt",IF(F9=0,1.2,IF('Thiết lập'!$H$7=0,0,'Thiết lập'!$H$7/F9)),IF('Thiết lập'!$H$7=0,1.2,F9/'Thiết lập'!$H$7))))</f>
        <v/>
      </c>
      <c r="H9" s="13" t="n">
        <v>1</v>
      </c>
      <c r="I9" s="15">
        <f>IF(H9="","",MIN(1.2,IF('Thiết lập'!$F$8="Thấp hơn là tốt",IF(H9=0,1.2,IF('Thiết lập'!$H$8=0,0,'Thiết lập'!$H$8/H9)),IF('Thiết lập'!$H$8=0,1.2,H9/'Thiết lập'!$H$8))))</f>
        <v/>
      </c>
      <c r="J9" s="12" t="n">
        <v>0.978</v>
      </c>
      <c r="K9" s="15">
        <f>IF(J9="","",MIN(1.2,IF('Thiết lập'!$F$9="Thấp hơn là tốt",IF(J9=0,1.2,IF('Thiết lập'!$H$9=0,0,'Thiết lập'!$H$9/J9)),IF('Thiết lập'!$H$9=0,1.2,J9/'Thiết lập'!$H$9))))</f>
        <v/>
      </c>
      <c r="L9" s="12" t="n">
        <v>1.009</v>
      </c>
      <c r="M9" s="15">
        <f>IF(L9="","",MIN(1.2,IF('Thiết lập'!$F$10="Thấp hơn là tốt",IF(L9=0,1.2,IF('Thiết lập'!$H$10=0,0,'Thiết lập'!$H$10/L9)),IF('Thiết lập'!$H$10=0,1.2,L9/'Thiết lập'!$H$10))))</f>
        <v/>
      </c>
      <c r="N9" s="15">
        <f>IF(COUNT(C9,E9,G9,I9,K9,M9)&lt;6,"",C9*'Thiết lập'!$G$5+E9*'Thiết lập'!$G$6+G9*'Thiết lập'!$G$7+I9*'Thiết lập'!$G$8+K9*'Thiết lập'!$G$9+M9*'Thiết lập'!$G$10)</f>
        <v/>
      </c>
      <c r="O9" s="7">
        <f>IF(N9="","",IF(N9&gt;=1,"Đạt",IF(N9&gt;=0.85,"Gần đạt","Cần cải thiện")))</f>
        <v/>
      </c>
    </row>
    <row r="10">
      <c r="A10" s="6" t="inlineStr">
        <is>
          <t>NV05 · Ví dụ</t>
        </is>
      </c>
      <c r="B10" s="13" t="n">
        <v>114000000</v>
      </c>
      <c r="C10" s="15">
        <f>IF(B10="","",MIN(1.2,IF('Thiết lập'!$F$5="Thấp hơn là tốt",IF(B10=0,1.2,IF('Thiết lập'!$H$5=0,0,'Thiết lập'!$H$5/B10)),IF('Thiết lập'!$H$5=0,1.2,B10/'Thiết lập'!$H$5))))</f>
        <v/>
      </c>
      <c r="D10" s="13" t="n">
        <v>427500</v>
      </c>
      <c r="E10" s="15">
        <f>IF(D10="","",MIN(1.2,IF('Thiết lập'!$F$6="Thấp hơn là tốt",IF(D10=0,1.2,IF('Thiết lập'!$H$6=0,0,'Thiết lập'!$H$6/D10)),IF('Thiết lập'!$H$6=0,1.2,D10/'Thiết lập'!$H$6))))</f>
        <v/>
      </c>
      <c r="F10" s="12" t="n">
        <v>0.332</v>
      </c>
      <c r="G10" s="15">
        <f>IF(F10="","",MIN(1.2,IF('Thiết lập'!$F$7="Thấp hơn là tốt",IF(F10=0,1.2,IF('Thiết lập'!$H$7=0,0,'Thiết lập'!$H$7/F10)),IF('Thiết lập'!$H$7=0,1.2,F10/'Thiết lập'!$H$7))))</f>
        <v/>
      </c>
      <c r="H10" s="13" t="n">
        <v>1</v>
      </c>
      <c r="I10" s="15">
        <f>IF(H10="","",MIN(1.2,IF('Thiết lập'!$F$8="Thấp hơn là tốt",IF(H10=0,1.2,IF('Thiết lập'!$H$8=0,0,'Thiết lập'!$H$8/H10)),IF('Thiết lập'!$H$8=0,1.2,H10/'Thiết lập'!$H$8))))</f>
        <v/>
      </c>
      <c r="J10" s="12" t="n">
        <v>0.902</v>
      </c>
      <c r="K10" s="15">
        <f>IF(J10="","",MIN(1.2,IF('Thiết lập'!$F$9="Thấp hơn là tốt",IF(J10=0,1.2,IF('Thiết lập'!$H$9=0,0,'Thiết lập'!$H$9/J10)),IF('Thiết lập'!$H$9=0,1.2,J10/'Thiết lập'!$H$9))))</f>
        <v/>
      </c>
      <c r="L10" s="12" t="n">
        <v>0.931</v>
      </c>
      <c r="M10" s="15">
        <f>IF(L10="","",MIN(1.2,IF('Thiết lập'!$F$10="Thấp hơn là tốt",IF(L10=0,1.2,IF('Thiết lập'!$H$10=0,0,'Thiết lập'!$H$10/L10)),IF('Thiết lập'!$H$10=0,1.2,L10/'Thiết lập'!$H$10))))</f>
        <v/>
      </c>
      <c r="N10" s="15">
        <f>IF(COUNT(C10,E10,G10,I10,K10,M10)&lt;6,"",C10*'Thiết lập'!$G$5+E10*'Thiết lập'!$G$6+G10*'Thiết lập'!$G$7+I10*'Thiết lập'!$G$8+K10*'Thiết lập'!$G$9+M10*'Thiết lập'!$G$10)</f>
        <v/>
      </c>
      <c r="O10" s="7">
        <f>IF(N10="","",IF(N10&gt;=1,"Đạt",IF(N10&gt;=0.85,"Gần đạt","Cần cải thiện")))</f>
        <v/>
      </c>
    </row>
    <row r="11">
      <c r="A11" s="6" t="inlineStr"/>
      <c r="B11" s="13" t="n"/>
      <c r="C11" s="15">
        <f>IF(B11="","",MIN(1.2,IF('Thiết lập'!$F$5="Thấp hơn là tốt",IF(B11=0,1.2,IF('Thiết lập'!$H$5=0,0,'Thiết lập'!$H$5/B11)),IF('Thiết lập'!$H$5=0,1.2,B11/'Thiết lập'!$H$5))))</f>
        <v/>
      </c>
      <c r="D11" s="13" t="n"/>
      <c r="E11" s="15">
        <f>IF(D11="","",MIN(1.2,IF('Thiết lập'!$F$6="Thấp hơn là tốt",IF(D11=0,1.2,IF('Thiết lập'!$H$6=0,0,'Thiết lập'!$H$6/D11)),IF('Thiết lập'!$H$6=0,1.2,D11/'Thiết lập'!$H$6))))</f>
        <v/>
      </c>
      <c r="F11" s="12" t="n"/>
      <c r="G11" s="15">
        <f>IF(F11="","",MIN(1.2,IF('Thiết lập'!$F$7="Thấp hơn là tốt",IF(F11=0,1.2,IF('Thiết lập'!$H$7=0,0,'Thiết lập'!$H$7/F11)),IF('Thiết lập'!$H$7=0,1.2,F11/'Thiết lập'!$H$7))))</f>
        <v/>
      </c>
      <c r="H11" s="13" t="n"/>
      <c r="I11" s="15">
        <f>IF(H11="","",MIN(1.2,IF('Thiết lập'!$F$8="Thấp hơn là tốt",IF(H11=0,1.2,IF('Thiết lập'!$H$8=0,0,'Thiết lập'!$H$8/H11)),IF('Thiết lập'!$H$8=0,1.2,H11/'Thiết lập'!$H$8))))</f>
        <v/>
      </c>
      <c r="J11" s="12" t="n"/>
      <c r="K11" s="15">
        <f>IF(J11="","",MIN(1.2,IF('Thiết lập'!$F$9="Thấp hơn là tốt",IF(J11=0,1.2,IF('Thiết lập'!$H$9=0,0,'Thiết lập'!$H$9/J11)),IF('Thiết lập'!$H$9=0,1.2,J11/'Thiết lập'!$H$9))))</f>
        <v/>
      </c>
      <c r="L11" s="12" t="n"/>
      <c r="M11" s="15">
        <f>IF(L11="","",MIN(1.2,IF('Thiết lập'!$F$10="Thấp hơn là tốt",IF(L11=0,1.2,IF('Thiết lập'!$H$10=0,0,'Thiết lập'!$H$10/L11)),IF('Thiết lập'!$H$10=0,1.2,L11/'Thiết lập'!$H$10))))</f>
        <v/>
      </c>
      <c r="N11" s="15">
        <f>IF(COUNT(C11,E11,G11,I11,K11,M11)&lt;6,"",C11*'Thiết lập'!$G$5+E11*'Thiết lập'!$G$6+G11*'Thiết lập'!$G$7+I11*'Thiết lập'!$G$8+K11*'Thiết lập'!$G$9+M11*'Thiết lập'!$G$10)</f>
        <v/>
      </c>
      <c r="O11" s="7">
        <f>IF(N11="","",IF(N11&gt;=1,"Đạt",IF(N11&gt;=0.85,"Gần đạt","Cần cải thiện")))</f>
        <v/>
      </c>
    </row>
    <row r="12">
      <c r="A12" s="6" t="inlineStr"/>
      <c r="B12" s="13" t="n"/>
      <c r="C12" s="15">
        <f>IF(B12="","",MIN(1.2,IF('Thiết lập'!$F$5="Thấp hơn là tốt",IF(B12=0,1.2,IF('Thiết lập'!$H$5=0,0,'Thiết lập'!$H$5/B12)),IF('Thiết lập'!$H$5=0,1.2,B12/'Thiết lập'!$H$5))))</f>
        <v/>
      </c>
      <c r="D12" s="13" t="n"/>
      <c r="E12" s="15">
        <f>IF(D12="","",MIN(1.2,IF('Thiết lập'!$F$6="Thấp hơn là tốt",IF(D12=0,1.2,IF('Thiết lập'!$H$6=0,0,'Thiết lập'!$H$6/D12)),IF('Thiết lập'!$H$6=0,1.2,D12/'Thiết lập'!$H$6))))</f>
        <v/>
      </c>
      <c r="F12" s="12" t="n"/>
      <c r="G12" s="15">
        <f>IF(F12="","",MIN(1.2,IF('Thiết lập'!$F$7="Thấp hơn là tốt",IF(F12=0,1.2,IF('Thiết lập'!$H$7=0,0,'Thiết lập'!$H$7/F12)),IF('Thiết lập'!$H$7=0,1.2,F12/'Thiết lập'!$H$7))))</f>
        <v/>
      </c>
      <c r="H12" s="13" t="n"/>
      <c r="I12" s="15">
        <f>IF(H12="","",MIN(1.2,IF('Thiết lập'!$F$8="Thấp hơn là tốt",IF(H12=0,1.2,IF('Thiết lập'!$H$8=0,0,'Thiết lập'!$H$8/H12)),IF('Thiết lập'!$H$8=0,1.2,H12/'Thiết lập'!$H$8))))</f>
        <v/>
      </c>
      <c r="J12" s="12" t="n"/>
      <c r="K12" s="15">
        <f>IF(J12="","",MIN(1.2,IF('Thiết lập'!$F$9="Thấp hơn là tốt",IF(J12=0,1.2,IF('Thiết lập'!$H$9=0,0,'Thiết lập'!$H$9/J12)),IF('Thiết lập'!$H$9=0,1.2,J12/'Thiết lập'!$H$9))))</f>
        <v/>
      </c>
      <c r="L12" s="12" t="n"/>
      <c r="M12" s="15">
        <f>IF(L12="","",MIN(1.2,IF('Thiết lập'!$F$10="Thấp hơn là tốt",IF(L12=0,1.2,IF('Thiết lập'!$H$10=0,0,'Thiết lập'!$H$10/L12)),IF('Thiết lập'!$H$10=0,1.2,L12/'Thiết lập'!$H$10))))</f>
        <v/>
      </c>
      <c r="N12" s="15">
        <f>IF(COUNT(C12,E12,G12,I12,K12,M12)&lt;6,"",C12*'Thiết lập'!$G$5+E12*'Thiết lập'!$G$6+G12*'Thiết lập'!$G$7+I12*'Thiết lập'!$G$8+K12*'Thiết lập'!$G$9+M12*'Thiết lập'!$G$10)</f>
        <v/>
      </c>
      <c r="O12" s="7">
        <f>IF(N12="","",IF(N12&gt;=1,"Đạt",IF(N12&gt;=0.85,"Gần đạt","Cần cải thiện")))</f>
        <v/>
      </c>
    </row>
    <row r="13">
      <c r="A13" s="6" t="inlineStr"/>
      <c r="B13" s="13" t="n"/>
      <c r="C13" s="15">
        <f>IF(B13="","",MIN(1.2,IF('Thiết lập'!$F$5="Thấp hơn là tốt",IF(B13=0,1.2,IF('Thiết lập'!$H$5=0,0,'Thiết lập'!$H$5/B13)),IF('Thiết lập'!$H$5=0,1.2,B13/'Thiết lập'!$H$5))))</f>
        <v/>
      </c>
      <c r="D13" s="13" t="n"/>
      <c r="E13" s="15">
        <f>IF(D13="","",MIN(1.2,IF('Thiết lập'!$F$6="Thấp hơn là tốt",IF(D13=0,1.2,IF('Thiết lập'!$H$6=0,0,'Thiết lập'!$H$6/D13)),IF('Thiết lập'!$H$6=0,1.2,D13/'Thiết lập'!$H$6))))</f>
        <v/>
      </c>
      <c r="F13" s="12" t="n"/>
      <c r="G13" s="15">
        <f>IF(F13="","",MIN(1.2,IF('Thiết lập'!$F$7="Thấp hơn là tốt",IF(F13=0,1.2,IF('Thiết lập'!$H$7=0,0,'Thiết lập'!$H$7/F13)),IF('Thiết lập'!$H$7=0,1.2,F13/'Thiết lập'!$H$7))))</f>
        <v/>
      </c>
      <c r="H13" s="13" t="n"/>
      <c r="I13" s="15">
        <f>IF(H13="","",MIN(1.2,IF('Thiết lập'!$F$8="Thấp hơn là tốt",IF(H13=0,1.2,IF('Thiết lập'!$H$8=0,0,'Thiết lập'!$H$8/H13)),IF('Thiết lập'!$H$8=0,1.2,H13/'Thiết lập'!$H$8))))</f>
        <v/>
      </c>
      <c r="J13" s="12" t="n"/>
      <c r="K13" s="15">
        <f>IF(J13="","",MIN(1.2,IF('Thiết lập'!$F$9="Thấp hơn là tốt",IF(J13=0,1.2,IF('Thiết lập'!$H$9=0,0,'Thiết lập'!$H$9/J13)),IF('Thiết lập'!$H$9=0,1.2,J13/'Thiết lập'!$H$9))))</f>
        <v/>
      </c>
      <c r="L13" s="12" t="n"/>
      <c r="M13" s="15">
        <f>IF(L13="","",MIN(1.2,IF('Thiết lập'!$F$10="Thấp hơn là tốt",IF(L13=0,1.2,IF('Thiết lập'!$H$10=0,0,'Thiết lập'!$H$10/L13)),IF('Thiết lập'!$H$10=0,1.2,L13/'Thiết lập'!$H$10))))</f>
        <v/>
      </c>
      <c r="N13" s="15">
        <f>IF(COUNT(C13,E13,G13,I13,K13,M13)&lt;6,"",C13*'Thiết lập'!$G$5+E13*'Thiết lập'!$G$6+G13*'Thiết lập'!$G$7+I13*'Thiết lập'!$G$8+K13*'Thiết lập'!$G$9+M13*'Thiết lập'!$G$10)</f>
        <v/>
      </c>
      <c r="O13" s="7">
        <f>IF(N13="","",IF(N13&gt;=1,"Đạt",IF(N13&gt;=0.85,"Gần đạt","Cần cải thiện")))</f>
        <v/>
      </c>
    </row>
    <row r="14">
      <c r="A14" s="6" t="inlineStr"/>
      <c r="B14" s="13" t="n"/>
      <c r="C14" s="15">
        <f>IF(B14="","",MIN(1.2,IF('Thiết lập'!$F$5="Thấp hơn là tốt",IF(B14=0,1.2,IF('Thiết lập'!$H$5=0,0,'Thiết lập'!$H$5/B14)),IF('Thiết lập'!$H$5=0,1.2,B14/'Thiết lập'!$H$5))))</f>
        <v/>
      </c>
      <c r="D14" s="13" t="n"/>
      <c r="E14" s="15">
        <f>IF(D14="","",MIN(1.2,IF('Thiết lập'!$F$6="Thấp hơn là tốt",IF(D14=0,1.2,IF('Thiết lập'!$H$6=0,0,'Thiết lập'!$H$6/D14)),IF('Thiết lập'!$H$6=0,1.2,D14/'Thiết lập'!$H$6))))</f>
        <v/>
      </c>
      <c r="F14" s="12" t="n"/>
      <c r="G14" s="15">
        <f>IF(F14="","",MIN(1.2,IF('Thiết lập'!$F$7="Thấp hơn là tốt",IF(F14=0,1.2,IF('Thiết lập'!$H$7=0,0,'Thiết lập'!$H$7/F14)),IF('Thiết lập'!$H$7=0,1.2,F14/'Thiết lập'!$H$7))))</f>
        <v/>
      </c>
      <c r="H14" s="13" t="n"/>
      <c r="I14" s="15">
        <f>IF(H14="","",MIN(1.2,IF('Thiết lập'!$F$8="Thấp hơn là tốt",IF(H14=0,1.2,IF('Thiết lập'!$H$8=0,0,'Thiết lập'!$H$8/H14)),IF('Thiết lập'!$H$8=0,1.2,H14/'Thiết lập'!$H$8))))</f>
        <v/>
      </c>
      <c r="J14" s="12" t="n"/>
      <c r="K14" s="15">
        <f>IF(J14="","",MIN(1.2,IF('Thiết lập'!$F$9="Thấp hơn là tốt",IF(J14=0,1.2,IF('Thiết lập'!$H$9=0,0,'Thiết lập'!$H$9/J14)),IF('Thiết lập'!$H$9=0,1.2,J14/'Thiết lập'!$H$9))))</f>
        <v/>
      </c>
      <c r="L14" s="12" t="n"/>
      <c r="M14" s="15">
        <f>IF(L14="","",MIN(1.2,IF('Thiết lập'!$F$10="Thấp hơn là tốt",IF(L14=0,1.2,IF('Thiết lập'!$H$10=0,0,'Thiết lập'!$H$10/L14)),IF('Thiết lập'!$H$10=0,1.2,L14/'Thiết lập'!$H$10))))</f>
        <v/>
      </c>
      <c r="N14" s="15">
        <f>IF(COUNT(C14,E14,G14,I14,K14,M14)&lt;6,"",C14*'Thiết lập'!$G$5+E14*'Thiết lập'!$G$6+G14*'Thiết lập'!$G$7+I14*'Thiết lập'!$G$8+K14*'Thiết lập'!$G$9+M14*'Thiết lập'!$G$10)</f>
        <v/>
      </c>
      <c r="O14" s="7">
        <f>IF(N14="","",IF(N14&gt;=1,"Đạt",IF(N14&gt;=0.85,"Gần đạt","Cần cải thiện")))</f>
        <v/>
      </c>
    </row>
    <row r="15">
      <c r="A15" s="6" t="inlineStr"/>
      <c r="B15" s="13" t="n"/>
      <c r="C15" s="15">
        <f>IF(B15="","",MIN(1.2,IF('Thiết lập'!$F$5="Thấp hơn là tốt",IF(B15=0,1.2,IF('Thiết lập'!$H$5=0,0,'Thiết lập'!$H$5/B15)),IF('Thiết lập'!$H$5=0,1.2,B15/'Thiết lập'!$H$5))))</f>
        <v/>
      </c>
      <c r="D15" s="13" t="n"/>
      <c r="E15" s="15">
        <f>IF(D15="","",MIN(1.2,IF('Thiết lập'!$F$6="Thấp hơn là tốt",IF(D15=0,1.2,IF('Thiết lập'!$H$6=0,0,'Thiết lập'!$H$6/D15)),IF('Thiết lập'!$H$6=0,1.2,D15/'Thiết lập'!$H$6))))</f>
        <v/>
      </c>
      <c r="F15" s="12" t="n"/>
      <c r="G15" s="15">
        <f>IF(F15="","",MIN(1.2,IF('Thiết lập'!$F$7="Thấp hơn là tốt",IF(F15=0,1.2,IF('Thiết lập'!$H$7=0,0,'Thiết lập'!$H$7/F15)),IF('Thiết lập'!$H$7=0,1.2,F15/'Thiết lập'!$H$7))))</f>
        <v/>
      </c>
      <c r="H15" s="13" t="n"/>
      <c r="I15" s="15">
        <f>IF(H15="","",MIN(1.2,IF('Thiết lập'!$F$8="Thấp hơn là tốt",IF(H15=0,1.2,IF('Thiết lập'!$H$8=0,0,'Thiết lập'!$H$8/H15)),IF('Thiết lập'!$H$8=0,1.2,H15/'Thiết lập'!$H$8))))</f>
        <v/>
      </c>
      <c r="J15" s="12" t="n"/>
      <c r="K15" s="15">
        <f>IF(J15="","",MIN(1.2,IF('Thiết lập'!$F$9="Thấp hơn là tốt",IF(J15=0,1.2,IF('Thiết lập'!$H$9=0,0,'Thiết lập'!$H$9/J15)),IF('Thiết lập'!$H$9=0,1.2,J15/'Thiết lập'!$H$9))))</f>
        <v/>
      </c>
      <c r="L15" s="12" t="n"/>
      <c r="M15" s="15">
        <f>IF(L15="","",MIN(1.2,IF('Thiết lập'!$F$10="Thấp hơn là tốt",IF(L15=0,1.2,IF('Thiết lập'!$H$10=0,0,'Thiết lập'!$H$10/L15)),IF('Thiết lập'!$H$10=0,1.2,L15/'Thiết lập'!$H$10))))</f>
        <v/>
      </c>
      <c r="N15" s="15">
        <f>IF(COUNT(C15,E15,G15,I15,K15,M15)&lt;6,"",C15*'Thiết lập'!$G$5+E15*'Thiết lập'!$G$6+G15*'Thiết lập'!$G$7+I15*'Thiết lập'!$G$8+K15*'Thiết lập'!$G$9+M15*'Thiết lập'!$G$10)</f>
        <v/>
      </c>
      <c r="O15" s="7">
        <f>IF(N15="","",IF(N15&gt;=1,"Đạt",IF(N15&gt;=0.85,"Gần đạt","Cần cải thiện")))</f>
        <v/>
      </c>
    </row>
  </sheetData>
  <mergeCells count="12">
    <mergeCell ref="F4:G4"/>
    <mergeCell ref="J4:K4"/>
    <mergeCell ref="A2:O2"/>
    <mergeCell ref="L4:M4"/>
    <mergeCell ref="B3:C3"/>
    <mergeCell ref="A4:A5"/>
    <mergeCell ref="N4:N5"/>
    <mergeCell ref="A1:O1"/>
    <mergeCell ref="O4:O5"/>
    <mergeCell ref="D4:E4"/>
    <mergeCell ref="H4:I4"/>
    <mergeCell ref="B4:C4"/>
  </mergeCells>
  <conditionalFormatting sqref="C6:C15">
    <cfRule type="expression" priority="1" dxfId="0">
      <formula>AND(ISNUMBER(C6),C6&gt;=1)</formula>
    </cfRule>
    <cfRule type="expression" priority="2" dxfId="1">
      <formula>AND(ISNUMBER(C6),C6&gt;=0.85,C6&lt;1)</formula>
    </cfRule>
    <cfRule type="expression" priority="3" dxfId="2">
      <formula>AND(ISNUMBER(C6),C6&lt;0.85)</formula>
    </cfRule>
  </conditionalFormatting>
  <conditionalFormatting sqref="E6:E15">
    <cfRule type="expression" priority="4" dxfId="0">
      <formula>AND(ISNUMBER(E6),E6&gt;=1)</formula>
    </cfRule>
    <cfRule type="expression" priority="5" dxfId="1">
      <formula>AND(ISNUMBER(E6),E6&gt;=0.85,E6&lt;1)</formula>
    </cfRule>
    <cfRule type="expression" priority="6" dxfId="2">
      <formula>AND(ISNUMBER(E6),E6&lt;0.85)</formula>
    </cfRule>
  </conditionalFormatting>
  <conditionalFormatting sqref="G6:G15">
    <cfRule type="expression" priority="7" dxfId="0">
      <formula>AND(ISNUMBER(G6),G6&gt;=1)</formula>
    </cfRule>
    <cfRule type="expression" priority="8" dxfId="1">
      <formula>AND(ISNUMBER(G6),G6&gt;=0.85,G6&lt;1)</formula>
    </cfRule>
    <cfRule type="expression" priority="9" dxfId="2">
      <formula>AND(ISNUMBER(G6),G6&lt;0.85)</formula>
    </cfRule>
  </conditionalFormatting>
  <conditionalFormatting sqref="I6:I15">
    <cfRule type="expression" priority="10" dxfId="0">
      <formula>AND(ISNUMBER(I6),I6&gt;=1)</formula>
    </cfRule>
    <cfRule type="expression" priority="11" dxfId="1">
      <formula>AND(ISNUMBER(I6),I6&gt;=0.85,I6&lt;1)</formula>
    </cfRule>
    <cfRule type="expression" priority="12" dxfId="2">
      <formula>AND(ISNUMBER(I6),I6&lt;0.85)</formula>
    </cfRule>
  </conditionalFormatting>
  <conditionalFormatting sqref="K6:K15">
    <cfRule type="expression" priority="13" dxfId="0">
      <formula>AND(ISNUMBER(K6),K6&gt;=1)</formula>
    </cfRule>
    <cfRule type="expression" priority="14" dxfId="1">
      <formula>AND(ISNUMBER(K6),K6&gt;=0.85,K6&lt;1)</formula>
    </cfRule>
    <cfRule type="expression" priority="15" dxfId="2">
      <formula>AND(ISNUMBER(K6),K6&lt;0.85)</formula>
    </cfRule>
  </conditionalFormatting>
  <conditionalFormatting sqref="M6:M15">
    <cfRule type="expression" priority="16" dxfId="0">
      <formula>AND(ISNUMBER(M6),M6&gt;=1)</formula>
    </cfRule>
    <cfRule type="expression" priority="17" dxfId="1">
      <formula>AND(ISNUMBER(M6),M6&gt;=0.85,M6&lt;1)</formula>
    </cfRule>
    <cfRule type="expression" priority="18" dxfId="2">
      <formula>AND(ISNUMBER(M6),M6&lt;0.85)</formula>
    </cfRule>
  </conditionalFormatting>
  <conditionalFormatting sqref="N6:N15">
    <cfRule type="expression" priority="19" dxfId="0">
      <formula>AND(ISNUMBER(N6),N6&gt;=1)</formula>
    </cfRule>
    <cfRule type="expression" priority="20" dxfId="1">
      <formula>AND(ISNUMBER(N6),N6&gt;=0.85,N6&lt;1)</formula>
    </cfRule>
    <cfRule type="expression" priority="21" dxfId="2">
      <formula>AND(ISNUMBER(N6),N6&lt;0.85)</formula>
    </cfRule>
  </conditionalFormatting>
  <pageMargins left="0.75" right="0.75" top="1" bottom="1" header="0.5" footer="0.5"/>
  <pageSetup orientation="landscape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30" customHeight="1">
      <c r="A1" s="1" t="inlineStr">
        <is>
          <t>DASHBOARD ĐỘI</t>
        </is>
      </c>
    </row>
    <row r="2">
      <c r="A2" s="2" t="inlineStr">
        <is>
          <t>Tự cập nhật theo Bảng chấm.</t>
        </is>
      </c>
    </row>
    <row r="4">
      <c r="A4" s="18" t="inlineStr">
        <is>
          <t>Được chấm</t>
        </is>
      </c>
      <c r="C4" s="18" t="inlineStr">
        <is>
          <t>Đạt</t>
        </is>
      </c>
      <c r="E4" s="18" t="inlineStr">
        <is>
          <t>Gần đạt</t>
        </is>
      </c>
      <c r="G4" s="18" t="inlineStr">
        <is>
          <t>Cần cải thiện</t>
        </is>
      </c>
    </row>
    <row r="5" ht="40" customHeight="1">
      <c r="A5" s="19">
        <f>COUNT('Bảng chấm'!$N$6:$N$15)</f>
        <v/>
      </c>
      <c r="C5" s="19">
        <f>COUNTIF('Bảng chấm'!$O$6:$O$15,"Đạt")</f>
        <v/>
      </c>
      <c r="E5" s="19">
        <f>COUNTIF('Bảng chấm'!$O$6:$O$15,"Gần đạt")</f>
        <v/>
      </c>
      <c r="G5" s="19">
        <f>COUNTIF('Bảng chấm'!$O$6:$O$15,"Cần cải thiện")</f>
        <v/>
      </c>
    </row>
    <row r="7">
      <c r="A7" s="3" t="inlineStr">
        <is>
          <t>Trung bình % mục tiêu theo chỉ số</t>
        </is>
      </c>
    </row>
    <row r="8">
      <c r="A8" s="11" t="inlineStr">
        <is>
          <t>Chỉ số</t>
        </is>
      </c>
      <c r="B8" s="20" t="n"/>
      <c r="C8" s="20" t="n"/>
      <c r="D8" s="20" t="n"/>
      <c r="E8" s="16" t="n"/>
      <c r="F8" s="11" t="inlineStr">
        <is>
          <t>Trung bình đội</t>
        </is>
      </c>
      <c r="G8" s="16" t="n"/>
    </row>
    <row r="9">
      <c r="A9" s="7">
        <f>'Thiết lập'!B5</f>
        <v/>
      </c>
      <c r="B9" s="20" t="n"/>
      <c r="C9" s="20" t="n"/>
      <c r="D9" s="20" t="n"/>
      <c r="E9" s="16" t="n"/>
      <c r="F9" s="15">
        <f>IFERROR(AVERAGE('Bảng chấm'!C6:C15),"")</f>
        <v/>
      </c>
      <c r="G9" s="16" t="n"/>
    </row>
    <row r="10">
      <c r="A10" s="7">
        <f>'Thiết lập'!B6</f>
        <v/>
      </c>
      <c r="B10" s="20" t="n"/>
      <c r="C10" s="20" t="n"/>
      <c r="D10" s="20" t="n"/>
      <c r="E10" s="16" t="n"/>
      <c r="F10" s="15">
        <f>IFERROR(AVERAGE('Bảng chấm'!E6:E15),"")</f>
        <v/>
      </c>
      <c r="G10" s="16" t="n"/>
    </row>
    <row r="11">
      <c r="A11" s="7">
        <f>'Thiết lập'!B7</f>
        <v/>
      </c>
      <c r="B11" s="20" t="n"/>
      <c r="C11" s="20" t="n"/>
      <c r="D11" s="20" t="n"/>
      <c r="E11" s="16" t="n"/>
      <c r="F11" s="15">
        <f>IFERROR(AVERAGE('Bảng chấm'!G6:G15),"")</f>
        <v/>
      </c>
      <c r="G11" s="16" t="n"/>
    </row>
    <row r="12">
      <c r="A12" s="7">
        <f>'Thiết lập'!B8</f>
        <v/>
      </c>
      <c r="B12" s="20" t="n"/>
      <c r="C12" s="20" t="n"/>
      <c r="D12" s="20" t="n"/>
      <c r="E12" s="16" t="n"/>
      <c r="F12" s="15">
        <f>IFERROR(AVERAGE('Bảng chấm'!I6:I15),"")</f>
        <v/>
      </c>
      <c r="G12" s="16" t="n"/>
    </row>
    <row r="13">
      <c r="A13" s="7">
        <f>'Thiết lập'!B9</f>
        <v/>
      </c>
      <c r="B13" s="20" t="n"/>
      <c r="C13" s="20" t="n"/>
      <c r="D13" s="20" t="n"/>
      <c r="E13" s="16" t="n"/>
      <c r="F13" s="15">
        <f>IFERROR(AVERAGE('Bảng chấm'!K6:K15),"")</f>
        <v/>
      </c>
      <c r="G13" s="16" t="n"/>
    </row>
    <row r="14">
      <c r="A14" s="7">
        <f>'Thiết lập'!B10</f>
        <v/>
      </c>
      <c r="B14" s="20" t="n"/>
      <c r="C14" s="20" t="n"/>
      <c r="D14" s="20" t="n"/>
      <c r="E14" s="16" t="n"/>
      <c r="F14" s="15">
        <f>IFERROR(AVERAGE('Bảng chấm'!M6:M15),"")</f>
        <v/>
      </c>
      <c r="G14" s="16" t="n"/>
    </row>
    <row r="15">
      <c r="A15" s="14" t="inlineStr">
        <is>
          <t>Chỉ số yếu nhất của đội</t>
        </is>
      </c>
      <c r="F15" s="9">
        <f>INDEX(A9:A14,MATCH(MIN(F9:F14),F9:F14,0))</f>
        <v/>
      </c>
      <c r="G15" s="20" t="n"/>
      <c r="H15" s="16" t="n"/>
    </row>
  </sheetData>
  <mergeCells count="26">
    <mergeCell ref="F11:G11"/>
    <mergeCell ref="F10:G10"/>
    <mergeCell ref="A15:E15"/>
    <mergeCell ref="C5:D5"/>
    <mergeCell ref="A11:E11"/>
    <mergeCell ref="E5:F5"/>
    <mergeCell ref="A1:H1"/>
    <mergeCell ref="C4:D4"/>
    <mergeCell ref="E4:F4"/>
    <mergeCell ref="F12:G12"/>
    <mergeCell ref="F8:G8"/>
    <mergeCell ref="A12:E12"/>
    <mergeCell ref="A2:H2"/>
    <mergeCell ref="A5:B5"/>
    <mergeCell ref="G5:H5"/>
    <mergeCell ref="A8:E8"/>
    <mergeCell ref="F13:G13"/>
    <mergeCell ref="A14:E14"/>
    <mergeCell ref="F9:G9"/>
    <mergeCell ref="A4:B4"/>
    <mergeCell ref="G4:H4"/>
    <mergeCell ref="A10:E10"/>
    <mergeCell ref="F14:G14"/>
    <mergeCell ref="A13:E13"/>
    <mergeCell ref="F15:H15"/>
    <mergeCell ref="A9:E9"/>
  </mergeCells>
  <conditionalFormatting sqref="F9:F14">
    <cfRule type="expression" priority="1" dxfId="0">
      <formula>AND(ISNUMBER(F9),F9&gt;=1)</formula>
    </cfRule>
    <cfRule type="expression" priority="2" dxfId="1">
      <formula>AND(ISNUMBER(F9),F9&gt;=0.85,F9&lt;1)</formula>
    </cfRule>
    <cfRule type="expression" priority="3" dxfId="2">
      <formula>AND(ISNUMBER(F9),F9&lt;0.85)</formula>
    </cfRule>
  </conditionalFormatting>
  <pageMargins left="0.75" right="0.75" top="1" bottom="1" header="0.5" footer="0.5"/>
  <pageSetup orientation="landscape" fitToWidth="1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18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3" customWidth="1" min="4" max="4"/>
    <col width="11" customWidth="1" min="5" max="5"/>
  </cols>
  <sheetData>
    <row r="1" ht="30" customHeight="1">
      <c r="A1" s="1" t="inlineStr">
        <is>
          <t>PHIẾU TRAO ĐỔI 1-1</t>
        </is>
      </c>
    </row>
    <row r="3">
      <c r="A3" s="14" t="inlineStr">
        <is>
          <t>Nhân viên</t>
        </is>
      </c>
      <c r="B3" s="6" t="inlineStr">
        <is>
          <t>NV01 · Ví dụ</t>
        </is>
      </c>
      <c r="C3" s="20" t="n"/>
      <c r="D3" s="16" t="n"/>
    </row>
    <row r="4">
      <c r="A4" s="14" t="inlineStr">
        <is>
          <t>Tháng</t>
        </is>
      </c>
      <c r="B4" s="7">
        <f>'Bảng chấm'!B3</f>
        <v/>
      </c>
      <c r="C4" s="20" t="n"/>
      <c r="D4" s="16" t="n"/>
    </row>
    <row r="6">
      <c r="A6" s="11" t="inlineStr">
        <is>
          <t>Chỉ số</t>
        </is>
      </c>
      <c r="B6" s="11" t="inlineStr">
        <is>
          <t>Mục tiêu</t>
        </is>
      </c>
      <c r="C6" s="11" t="inlineStr">
        <is>
          <t>Thực tế</t>
        </is>
      </c>
      <c r="D6" s="11" t="inlineStr">
        <is>
          <t>% mục tiêu</t>
        </is>
      </c>
      <c r="E6" s="11" t="inlineStr">
        <is>
          <t>Điểm</t>
        </is>
      </c>
    </row>
    <row r="7">
      <c r="A7" s="7">
        <f>'Thiết lập'!B5</f>
        <v/>
      </c>
      <c r="B7" s="21">
        <f>'Thiết lập'!H5</f>
        <v/>
      </c>
      <c r="C7" s="21">
        <f>IFERROR(INDEX('Bảng chấm'!B$6:B$15,MATCH($B$3,'Bảng chấm'!$A$6:$A$15,0)),"")</f>
        <v/>
      </c>
      <c r="D7" s="15">
        <f>IFERROR(INDEX('Bảng chấm'!C$6:C$15,MATCH($B$3,'Bảng chấm'!$A$6:$A$15,0)),"")</f>
        <v/>
      </c>
      <c r="E7" s="22">
        <f>IF(D7="","",D7*'Thiết lập'!G5)</f>
        <v/>
      </c>
    </row>
    <row r="8">
      <c r="A8" s="7">
        <f>'Thiết lập'!B6</f>
        <v/>
      </c>
      <c r="B8" s="21">
        <f>'Thiết lập'!H6</f>
        <v/>
      </c>
      <c r="C8" s="21">
        <f>IFERROR(INDEX('Bảng chấm'!D$6:D$15,MATCH($B$3,'Bảng chấm'!$A$6:$A$15,0)),"")</f>
        <v/>
      </c>
      <c r="D8" s="15">
        <f>IFERROR(INDEX('Bảng chấm'!E$6:E$15,MATCH($B$3,'Bảng chấm'!$A$6:$A$15,0)),"")</f>
        <v/>
      </c>
      <c r="E8" s="22">
        <f>IF(D8="","",D8*'Thiết lập'!G6)</f>
        <v/>
      </c>
    </row>
    <row r="9">
      <c r="A9" s="7">
        <f>'Thiết lập'!B7</f>
        <v/>
      </c>
      <c r="B9" s="15">
        <f>'Thiết lập'!H7</f>
        <v/>
      </c>
      <c r="C9" s="15">
        <f>IFERROR(INDEX('Bảng chấm'!F$6:F$15,MATCH($B$3,'Bảng chấm'!$A$6:$A$15,0)),"")</f>
        <v/>
      </c>
      <c r="D9" s="15">
        <f>IFERROR(INDEX('Bảng chấm'!G$6:G$15,MATCH($B$3,'Bảng chấm'!$A$6:$A$15,0)),"")</f>
        <v/>
      </c>
      <c r="E9" s="22">
        <f>IF(D9="","",D9*'Thiết lập'!G7)</f>
        <v/>
      </c>
    </row>
    <row r="10">
      <c r="A10" s="7">
        <f>'Thiết lập'!B8</f>
        <v/>
      </c>
      <c r="B10" s="21">
        <f>'Thiết lập'!H8</f>
        <v/>
      </c>
      <c r="C10" s="21">
        <f>IFERROR(INDEX('Bảng chấm'!H$6:H$15,MATCH($B$3,'Bảng chấm'!$A$6:$A$15,0)),"")</f>
        <v/>
      </c>
      <c r="D10" s="15">
        <f>IFERROR(INDEX('Bảng chấm'!I$6:I$15,MATCH($B$3,'Bảng chấm'!$A$6:$A$15,0)),"")</f>
        <v/>
      </c>
      <c r="E10" s="22">
        <f>IF(D10="","",D10*'Thiết lập'!G8)</f>
        <v/>
      </c>
    </row>
    <row r="11">
      <c r="A11" s="7">
        <f>'Thiết lập'!B9</f>
        <v/>
      </c>
      <c r="B11" s="15">
        <f>'Thiết lập'!H9</f>
        <v/>
      </c>
      <c r="C11" s="15">
        <f>IFERROR(INDEX('Bảng chấm'!J$6:J$15,MATCH($B$3,'Bảng chấm'!$A$6:$A$15,0)),"")</f>
        <v/>
      </c>
      <c r="D11" s="15">
        <f>IFERROR(INDEX('Bảng chấm'!K$6:K$15,MATCH($B$3,'Bảng chấm'!$A$6:$A$15,0)),"")</f>
        <v/>
      </c>
      <c r="E11" s="22">
        <f>IF(D11="","",D11*'Thiết lập'!G9)</f>
        <v/>
      </c>
    </row>
    <row r="12">
      <c r="A12" s="7">
        <f>'Thiết lập'!B10</f>
        <v/>
      </c>
      <c r="B12" s="15">
        <f>'Thiết lập'!H10</f>
        <v/>
      </c>
      <c r="C12" s="15">
        <f>IFERROR(INDEX('Bảng chấm'!L$6:L$15,MATCH($B$3,'Bảng chấm'!$A$6:$A$15,0)),"")</f>
        <v/>
      </c>
      <c r="D12" s="15">
        <f>IFERROR(INDEX('Bảng chấm'!M$6:M$15,MATCH($B$3,'Bảng chấm'!$A$6:$A$15,0)),"")</f>
        <v/>
      </c>
      <c r="E12" s="22">
        <f>IF(D12="","",D12*'Thiết lập'!G10)</f>
        <v/>
      </c>
    </row>
    <row r="13">
      <c r="A13" s="14" t="inlineStr">
        <is>
          <t>Tổng</t>
        </is>
      </c>
      <c r="E13" s="15">
        <f>SUM(E7:E12)</f>
        <v/>
      </c>
    </row>
    <row r="15" ht="36" customHeight="1">
      <c r="A15" s="14" t="inlineStr">
        <is>
          <t>Một việc làm tốt (kèm số liệu)</t>
        </is>
      </c>
      <c r="B15" s="6" t="inlineStr"/>
      <c r="C15" s="20" t="n"/>
      <c r="D15" s="20" t="n"/>
      <c r="E15" s="16" t="n"/>
    </row>
    <row r="16" ht="36" customHeight="1">
      <c r="A16" s="14" t="inlineStr">
        <is>
          <t>Một chỉ số cần cải thiện</t>
        </is>
      </c>
      <c r="B16" s="6" t="inlineStr"/>
      <c r="C16" s="20" t="n"/>
      <c r="D16" s="20" t="n"/>
      <c r="E16" s="16" t="n"/>
    </row>
    <row r="17" ht="36" customHeight="1">
      <c r="A17" s="14" t="inlineStr">
        <is>
          <t>Việc cụ thể trong tháng tới</t>
        </is>
      </c>
      <c r="B17" s="6" t="inlineStr"/>
      <c r="C17" s="20" t="n"/>
      <c r="D17" s="20" t="n"/>
      <c r="E17" s="16" t="n"/>
    </row>
    <row r="18" ht="36" customHeight="1">
      <c r="A18" s="14" t="inlineStr">
        <is>
          <t>Hạn kiểm tra lại</t>
        </is>
      </c>
      <c r="B18" s="6" t="inlineStr"/>
      <c r="C18" s="20" t="n"/>
      <c r="D18" s="20" t="n"/>
      <c r="E18" s="16" t="n"/>
    </row>
  </sheetData>
  <mergeCells count="7">
    <mergeCell ref="B17:E17"/>
    <mergeCell ref="B3:D3"/>
    <mergeCell ref="B18:E18"/>
    <mergeCell ref="B4:D4"/>
    <mergeCell ref="B16:E16"/>
    <mergeCell ref="B15:E15"/>
    <mergeCell ref="A1:E1"/>
  </mergeCells>
  <conditionalFormatting sqref="D7:D12">
    <cfRule type="expression" priority="1" dxfId="0">
      <formula>AND(ISNUMBER(D7),D7&gt;=1)</formula>
    </cfRule>
    <cfRule type="expression" priority="2" dxfId="1">
      <formula>AND(ISNUMBER(D7),D7&gt;=0.85,D7&lt;1)</formula>
    </cfRule>
    <cfRule type="expression" priority="3" dxfId="2">
      <formula>AND(ISNUMBER(D7),D7&lt;0.85)</formula>
    </cfRule>
  </conditionalFormatting>
  <dataValidations count="1">
    <dataValidation sqref="B3" showDropDown="0" showInputMessage="0" showErrorMessage="0" allowBlank="0" type="list">
      <formula1>='Bảng chấm'!$A$6:$A$15</formula1>
    </dataValidation>
  </dataValidations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2026-11-01T05:50:49Z</dcterms:created>
  <dcterms:modified xmlns:dcterms="http://purl.org/dc/terms/" xmlns:xsi="http://www.w3.org/2001/XMLSchema-instance" xsi:type="dcterms:W3CDTF">2026-11-01T05:50:49Z</dcterms:modified>
</cp:coreProperties>
</file>